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PC\OneDrive\Documents\"/>
    </mc:Choice>
  </mc:AlternateContent>
  <xr:revisionPtr revIDLastSave="0" documentId="13_ncr:1_{AC85D418-3DA2-4A7D-93F0-A5D7931CF1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st estimates" sheetId="7" r:id="rId1"/>
  </sheets>
  <definedNames>
    <definedName name="AnnualHours" localSheetId="0">'Cost estimates'!$C$2</definedName>
    <definedName name="AnnualHours">#REF!</definedName>
    <definedName name="HobbsHours" localSheetId="0">'Cost estimates'!$C$3</definedName>
    <definedName name="HobbsHours">#REF!</definedName>
    <definedName name="hourlyRate">#REF!</definedName>
    <definedName name="trainingRa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" i="7" l="1"/>
  <c r="E5" i="7"/>
  <c r="E6" i="7"/>
  <c r="C6" i="7"/>
  <c r="C7" i="7"/>
  <c r="C8" i="7"/>
  <c r="E8" i="7"/>
  <c r="C10" i="7"/>
  <c r="E10" i="7"/>
  <c r="C11" i="7"/>
  <c r="E11" i="7"/>
  <c r="E13" i="7"/>
  <c r="F15" i="7" s="1"/>
  <c r="E14" i="7"/>
  <c r="E15" i="7"/>
  <c r="E17" i="7"/>
  <c r="E18" i="7"/>
  <c r="E19" i="7"/>
  <c r="C20" i="7"/>
  <c r="E20" i="7" s="1"/>
  <c r="E21" i="7"/>
  <c r="C22" i="7"/>
  <c r="E22" i="7" s="1"/>
  <c r="E25" i="7"/>
  <c r="F25" i="7" s="1"/>
  <c r="F22" i="7" l="1"/>
  <c r="F11" i="7"/>
  <c r="F8" i="7"/>
  <c r="F26" i="7" l="1"/>
  <c r="F2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Clive .</author>
  </authors>
  <commentList>
    <comment ref="B21" authorId="0" shapeId="0" xr:uid="{8647E515-3F90-40CB-B9BF-0A98048107CB}">
      <text>
        <r>
          <rPr>
            <b/>
            <sz val="10"/>
            <color indexed="81"/>
            <rFont val="Tahoma"/>
            <charset val="1"/>
          </rPr>
          <t>Clive .:</t>
        </r>
        <r>
          <rPr>
            <sz val="10"/>
            <color indexed="81"/>
            <rFont val="Tahoma"/>
            <charset val="1"/>
          </rPr>
          <t xml:space="preserve">
Trade in/secodhand value of old engine</t>
        </r>
      </text>
    </comment>
    <comment ref="B22" authorId="0" shapeId="0" xr:uid="{40C088BF-6A7B-4D5B-9323-454EDAB90A6F}">
      <text>
        <r>
          <rPr>
            <b/>
            <sz val="10"/>
            <color indexed="81"/>
            <rFont val="Tahoma"/>
            <charset val="1"/>
          </rPr>
          <t>Clive .:</t>
        </r>
        <r>
          <rPr>
            <sz val="10"/>
            <color indexed="81"/>
            <rFont val="Tahoma"/>
            <charset val="1"/>
          </rPr>
          <t xml:space="preserve">
Cost of new engine at 2000 hours</t>
        </r>
      </text>
    </comment>
  </commentList>
</comments>
</file>

<file path=xl/sharedStrings.xml><?xml version="1.0" encoding="utf-8"?>
<sst xmlns="http://schemas.openxmlformats.org/spreadsheetml/2006/main" count="39" uniqueCount="31">
  <si>
    <t>Fixed annual costs</t>
  </si>
  <si>
    <t>Hull Insurance</t>
  </si>
  <si>
    <t>Airframe parts</t>
  </si>
  <si>
    <t>Engine parts</t>
  </si>
  <si>
    <t>100 hour Variables</t>
  </si>
  <si>
    <t>Other Variables</t>
  </si>
  <si>
    <t>Slipper clutch</t>
  </si>
  <si>
    <t>New Rotors</t>
  </si>
  <si>
    <t>Gearbox Main-shaft</t>
  </si>
  <si>
    <t>Hours</t>
  </si>
  <si>
    <t>Hours to-date</t>
  </si>
  <si>
    <t>Hours
Life</t>
  </si>
  <si>
    <t>Flying time</t>
  </si>
  <si>
    <t>Fuel/litre</t>
  </si>
  <si>
    <t>Litres/hour</t>
  </si>
  <si>
    <t>Hangarage</t>
  </si>
  <si>
    <t>Lifed Parts</t>
  </si>
  <si>
    <t>Old engine</t>
  </si>
  <si>
    <t>New engine</t>
  </si>
  <si>
    <t>/hr</t>
  </si>
  <si>
    <t>Total</t>
  </si>
  <si>
    <t>per hour</t>
  </si>
  <si>
    <t>We're planning to fly</t>
  </si>
  <si>
    <t>/year</t>
  </si>
  <si>
    <t>Rotor bearing</t>
  </si>
  <si>
    <t>100-hr service</t>
  </si>
  <si>
    <t>Flight Test</t>
  </si>
  <si>
    <t>Annual Inspection</t>
  </si>
  <si>
    <t>LAA Permit Renewal</t>
  </si>
  <si>
    <t>Starting Hobbs</t>
  </si>
  <si>
    <t>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</si>
</sst>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1"/>
      <name val="Tahoma"/>
      <charset val="1"/>
    </font>
    <font>
      <b/>
      <sz val="10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Font="1" applyBorder="1"/>
    <xf numFmtId="44" fontId="2" fillId="0" borderId="0" xfId="2" applyFont="1"/>
    <xf numFmtId="44" fontId="1" fillId="0" borderId="0" xfId="2" applyFont="1"/>
    <xf numFmtId="44" fontId="1" fillId="0" borderId="1" xfId="2" applyFont="1" applyBorder="1"/>
    <xf numFmtId="0" fontId="0" fillId="0" borderId="0" xfId="0" applyBorder="1"/>
    <xf numFmtId="44" fontId="4" fillId="0" borderId="0" xfId="2" applyFont="1"/>
    <xf numFmtId="0" fontId="2" fillId="2" borderId="0" xfId="0" applyFont="1" applyFill="1"/>
    <xf numFmtId="44" fontId="2" fillId="2" borderId="0" xfId="2" applyFont="1" applyFill="1"/>
    <xf numFmtId="0" fontId="0" fillId="2" borderId="0" xfId="0" applyFill="1" applyAlignment="1">
      <alignment horizontal="right"/>
    </xf>
    <xf numFmtId="0" fontId="0" fillId="2" borderId="0" xfId="0" applyFill="1" applyAlignment="1">
      <alignment horizontal="right" wrapText="1"/>
    </xf>
    <xf numFmtId="44" fontId="1" fillId="2" borderId="0" xfId="2" quotePrefix="1" applyFont="1" applyFill="1" applyAlignment="1">
      <alignment horizontal="right"/>
    </xf>
    <xf numFmtId="0" fontId="0" fillId="2" borderId="0" xfId="0" applyFill="1"/>
    <xf numFmtId="44" fontId="1" fillId="2" borderId="0" xfId="2" applyFont="1" applyFill="1"/>
    <xf numFmtId="44" fontId="3" fillId="0" borderId="0" xfId="0" applyNumberFormat="1" applyFont="1"/>
    <xf numFmtId="44" fontId="3" fillId="0" borderId="2" xfId="0" applyNumberFormat="1" applyFont="1" applyBorder="1"/>
    <xf numFmtId="0" fontId="0" fillId="2" borderId="0" xfId="0" applyFont="1" applyFill="1"/>
    <xf numFmtId="0" fontId="0" fillId="2" borderId="0" xfId="0" applyFont="1" applyFill="1" applyAlignment="1">
      <alignment horizontal="right"/>
    </xf>
    <xf numFmtId="0" fontId="0" fillId="2" borderId="0" xfId="0" quotePrefix="1" applyFont="1" applyFill="1" applyAlignment="1">
      <alignment horizontal="right"/>
    </xf>
    <xf numFmtId="0" fontId="2" fillId="0" borderId="0" xfId="0" applyFont="1" applyBorder="1"/>
    <xf numFmtId="0" fontId="0" fillId="0" borderId="0" xfId="0" quotePrefix="1"/>
    <xf numFmtId="0" fontId="0" fillId="3" borderId="3" xfId="0" applyFill="1" applyBorder="1"/>
    <xf numFmtId="43" fontId="1" fillId="0" borderId="1" xfId="1" applyFont="1" applyBorder="1"/>
    <xf numFmtId="43" fontId="1" fillId="0" borderId="0" xfId="1" applyFont="1"/>
    <xf numFmtId="1" fontId="0" fillId="0" borderId="0" xfId="0" applyNumberFormat="1"/>
    <xf numFmtId="1" fontId="0" fillId="0" borderId="1" xfId="0" applyNumberFormat="1" applyBorder="1"/>
    <xf numFmtId="1" fontId="2" fillId="2" borderId="0" xfId="0" applyNumberFormat="1" applyFont="1" applyFill="1"/>
    <xf numFmtId="1" fontId="4" fillId="0" borderId="0" xfId="0" applyNumberFormat="1" applyFont="1"/>
    <xf numFmtId="44" fontId="2" fillId="0" borderId="0" xfId="2" applyFont="1" applyBorder="1" applyAlignment="1">
      <alignment horizontal="center"/>
    </xf>
    <xf numFmtId="44" fontId="3" fillId="0" borderId="4" xfId="0" applyNumberFormat="1" applyFont="1" applyBorder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7"/>
  <sheetViews>
    <sheetView tabSelected="1" workbookViewId="0">
      <selection activeCell="I9" sqref="I9"/>
    </sheetView>
  </sheetViews>
  <sheetFormatPr defaultRowHeight="14.4" x14ac:dyDescent="0.3"/>
  <cols>
    <col min="1" max="1" width="19" customWidth="1"/>
    <col min="2" max="2" width="7.5546875" bestFit="1" customWidth="1"/>
    <col min="3" max="3" width="8" customWidth="1"/>
    <col min="6" max="6" width="9.5546875" customWidth="1"/>
    <col min="7" max="8" width="2.6640625" customWidth="1"/>
  </cols>
  <sheetData>
    <row r="1" spans="1:8" ht="18.600000000000001" thickBot="1" x14ac:dyDescent="0.4">
      <c r="C1" s="4" t="s">
        <v>9</v>
      </c>
      <c r="F1" s="33"/>
    </row>
    <row r="2" spans="1:8" ht="18.600000000000001" thickBot="1" x14ac:dyDescent="0.4">
      <c r="A2" s="24" t="s">
        <v>22</v>
      </c>
      <c r="C2" s="26">
        <v>120</v>
      </c>
      <c r="D2" s="25" t="s">
        <v>23</v>
      </c>
      <c r="E2" s="10"/>
      <c r="F2" s="34">
        <f>F26</f>
        <v>64.350964689235468</v>
      </c>
      <c r="G2" s="3"/>
      <c r="H2" s="3" t="s">
        <v>21</v>
      </c>
    </row>
    <row r="3" spans="1:8" ht="18" x14ac:dyDescent="0.35">
      <c r="A3" s="24" t="s">
        <v>29</v>
      </c>
      <c r="C3" s="10">
        <v>900</v>
      </c>
      <c r="E3" s="10"/>
      <c r="F3" s="19"/>
      <c r="G3" s="3"/>
      <c r="H3" s="3"/>
    </row>
    <row r="4" spans="1:8" s="1" customFormat="1" ht="18" x14ac:dyDescent="0.35">
      <c r="A4" s="12" t="s">
        <v>0</v>
      </c>
      <c r="B4" s="21"/>
      <c r="C4" s="22" t="s">
        <v>9</v>
      </c>
      <c r="D4" s="21"/>
      <c r="E4" s="23" t="s">
        <v>19</v>
      </c>
      <c r="F4" s="18"/>
      <c r="G4" s="8"/>
      <c r="H4" s="8"/>
    </row>
    <row r="5" spans="1:8" x14ac:dyDescent="0.3">
      <c r="A5" t="s">
        <v>1</v>
      </c>
      <c r="B5" s="29">
        <v>2500</v>
      </c>
      <c r="C5">
        <f>AnnualHours</f>
        <v>120</v>
      </c>
      <c r="D5" s="28"/>
      <c r="E5" s="8">
        <f>B5/AnnualHours</f>
        <v>20.833333333333332</v>
      </c>
      <c r="F5" s="8"/>
      <c r="G5" s="8"/>
      <c r="H5" s="8"/>
    </row>
    <row r="6" spans="1:8" x14ac:dyDescent="0.3">
      <c r="A6" t="s">
        <v>15</v>
      </c>
      <c r="B6" s="29">
        <v>1200</v>
      </c>
      <c r="C6">
        <f>AnnualHours</f>
        <v>120</v>
      </c>
      <c r="D6" s="28"/>
      <c r="E6" s="8">
        <f>B6/AnnualHours</f>
        <v>10</v>
      </c>
      <c r="F6" s="8"/>
      <c r="G6" s="8"/>
      <c r="H6" s="8"/>
    </row>
    <row r="7" spans="1:8" x14ac:dyDescent="0.3">
      <c r="A7" t="s">
        <v>28</v>
      </c>
      <c r="B7" s="29">
        <v>250</v>
      </c>
      <c r="C7">
        <f>AnnualHours</f>
        <v>120</v>
      </c>
      <c r="D7" s="28"/>
      <c r="E7" s="8"/>
      <c r="F7" s="8"/>
      <c r="G7" s="8"/>
      <c r="H7" s="8"/>
    </row>
    <row r="8" spans="1:8" x14ac:dyDescent="0.3">
      <c r="A8" s="5" t="s">
        <v>26</v>
      </c>
      <c r="B8" s="30">
        <v>90</v>
      </c>
      <c r="C8" s="5">
        <f>AnnualHours</f>
        <v>120</v>
      </c>
      <c r="D8" s="27"/>
      <c r="E8" s="9">
        <f>B8/AnnualHours</f>
        <v>0.75</v>
      </c>
      <c r="F8" s="8">
        <f>SUM(E5:E8)</f>
        <v>31.583333333333332</v>
      </c>
      <c r="G8" s="8"/>
      <c r="H8" s="8"/>
    </row>
    <row r="9" spans="1:8" s="1" customFormat="1" ht="18" x14ac:dyDescent="0.35">
      <c r="A9" s="12" t="s">
        <v>5</v>
      </c>
      <c r="B9" s="31"/>
      <c r="C9" s="14" t="s">
        <v>9</v>
      </c>
      <c r="D9" s="14"/>
      <c r="E9" s="23" t="s">
        <v>19</v>
      </c>
      <c r="F9" s="13"/>
      <c r="G9" s="7"/>
      <c r="H9" s="7"/>
    </row>
    <row r="10" spans="1:8" x14ac:dyDescent="0.3">
      <c r="A10" t="s">
        <v>27</v>
      </c>
      <c r="B10" s="29">
        <v>350</v>
      </c>
      <c r="C10">
        <f>AnnualHours</f>
        <v>120</v>
      </c>
      <c r="E10" s="8">
        <f>B10/AnnualHours</f>
        <v>2.9166666666666665</v>
      </c>
      <c r="F10" s="8"/>
      <c r="G10" s="8"/>
      <c r="H10" s="8"/>
    </row>
    <row r="11" spans="1:8" x14ac:dyDescent="0.3">
      <c r="A11" s="5" t="s">
        <v>2</v>
      </c>
      <c r="B11" s="30">
        <v>275.3</v>
      </c>
      <c r="C11" s="5">
        <f>AnnualHours</f>
        <v>120</v>
      </c>
      <c r="D11" s="5"/>
      <c r="E11" s="9">
        <f>B11/AnnualHours</f>
        <v>2.2941666666666669</v>
      </c>
      <c r="F11" s="8">
        <f>SUM(E10:E11)</f>
        <v>5.2108333333333334</v>
      </c>
      <c r="G11" s="8"/>
      <c r="H11" s="8"/>
    </row>
    <row r="12" spans="1:8" ht="18" x14ac:dyDescent="0.35">
      <c r="A12" s="12" t="s">
        <v>4</v>
      </c>
      <c r="B12" s="31"/>
      <c r="C12" s="14" t="s">
        <v>9</v>
      </c>
      <c r="D12" s="14"/>
      <c r="E12" s="23" t="s">
        <v>19</v>
      </c>
      <c r="F12" s="13"/>
      <c r="G12" s="7"/>
      <c r="H12" s="7"/>
    </row>
    <row r="13" spans="1:8" x14ac:dyDescent="0.3">
      <c r="A13" t="s">
        <v>25</v>
      </c>
      <c r="B13" s="29">
        <v>211.75</v>
      </c>
      <c r="C13" s="2">
        <v>100</v>
      </c>
      <c r="D13" s="2"/>
      <c r="E13" s="8">
        <f>B13/C$13</f>
        <v>2.1175000000000002</v>
      </c>
      <c r="F13" s="8"/>
      <c r="G13" s="8"/>
      <c r="H13" s="8"/>
    </row>
    <row r="14" spans="1:8" x14ac:dyDescent="0.3">
      <c r="A14" t="s">
        <v>2</v>
      </c>
      <c r="B14" s="29">
        <v>77.040000000000006</v>
      </c>
      <c r="C14" s="2">
        <v>100</v>
      </c>
      <c r="D14" s="2"/>
      <c r="E14" s="8">
        <f>B14/C$13</f>
        <v>0.77040000000000008</v>
      </c>
      <c r="F14" s="8"/>
      <c r="G14" s="8"/>
      <c r="H14" s="8"/>
    </row>
    <row r="15" spans="1:8" x14ac:dyDescent="0.3">
      <c r="A15" s="5" t="s">
        <v>3</v>
      </c>
      <c r="B15" s="30">
        <v>74.34</v>
      </c>
      <c r="C15" s="6">
        <v>100</v>
      </c>
      <c r="D15" s="6"/>
      <c r="E15" s="9">
        <f>B15/C$13</f>
        <v>0.74340000000000006</v>
      </c>
      <c r="F15" s="8">
        <f>SUM(E13:E15)</f>
        <v>3.6313000000000004</v>
      </c>
      <c r="G15" s="8"/>
      <c r="H15" s="8"/>
    </row>
    <row r="16" spans="1:8" s="1" customFormat="1" ht="29.4" x14ac:dyDescent="0.35">
      <c r="A16" s="12" t="s">
        <v>16</v>
      </c>
      <c r="B16" s="31"/>
      <c r="C16" s="15" t="s">
        <v>10</v>
      </c>
      <c r="D16" s="15" t="s">
        <v>11</v>
      </c>
      <c r="E16" s="16" t="s">
        <v>19</v>
      </c>
      <c r="F16" s="13"/>
      <c r="G16" s="7"/>
      <c r="H16" s="7"/>
    </row>
    <row r="17" spans="1:8" x14ac:dyDescent="0.3">
      <c r="A17" t="s">
        <v>24</v>
      </c>
      <c r="B17" s="29">
        <v>500</v>
      </c>
      <c r="C17">
        <v>45</v>
      </c>
      <c r="D17">
        <v>1000</v>
      </c>
      <c r="E17" s="8">
        <f t="shared" ref="E17:E22" si="0">B17/(D17-C17)</f>
        <v>0.52356020942408377</v>
      </c>
      <c r="F17" s="8"/>
      <c r="G17" s="8"/>
      <c r="H17" s="8"/>
    </row>
    <row r="18" spans="1:8" x14ac:dyDescent="0.3">
      <c r="A18" t="s">
        <v>6</v>
      </c>
      <c r="B18" s="29">
        <v>800</v>
      </c>
      <c r="C18">
        <v>88</v>
      </c>
      <c r="D18">
        <v>400</v>
      </c>
      <c r="E18" s="8">
        <f t="shared" si="0"/>
        <v>2.5641025641025643</v>
      </c>
      <c r="F18" s="8"/>
      <c r="G18" s="8"/>
      <c r="H18" s="8"/>
    </row>
    <row r="19" spans="1:8" x14ac:dyDescent="0.3">
      <c r="A19" t="s">
        <v>7</v>
      </c>
      <c r="B19" s="29">
        <v>3000</v>
      </c>
      <c r="C19">
        <v>900</v>
      </c>
      <c r="D19">
        <v>2500</v>
      </c>
      <c r="E19" s="8">
        <f t="shared" si="0"/>
        <v>1.875</v>
      </c>
      <c r="F19" s="8"/>
      <c r="G19" s="8"/>
      <c r="H19" s="8"/>
    </row>
    <row r="20" spans="1:8" x14ac:dyDescent="0.3">
      <c r="A20" t="s">
        <v>8</v>
      </c>
      <c r="B20" s="29">
        <v>1000</v>
      </c>
      <c r="C20">
        <f>HobbsHours</f>
        <v>900</v>
      </c>
      <c r="D20">
        <v>800</v>
      </c>
      <c r="E20" s="8">
        <f t="shared" si="0"/>
        <v>-10</v>
      </c>
      <c r="F20" s="8" t="s">
        <v>30</v>
      </c>
      <c r="G20" s="8"/>
      <c r="H20" s="8"/>
    </row>
    <row r="21" spans="1:8" x14ac:dyDescent="0.3">
      <c r="A21" t="s">
        <v>17</v>
      </c>
      <c r="B21" s="32">
        <v>-2000</v>
      </c>
      <c r="C21">
        <v>434</v>
      </c>
      <c r="D21">
        <v>2000</v>
      </c>
      <c r="E21" s="11">
        <f t="shared" si="0"/>
        <v>-1.277139208173691</v>
      </c>
      <c r="F21" s="8"/>
      <c r="G21" s="8"/>
      <c r="H21" s="8"/>
    </row>
    <row r="22" spans="1:8" x14ac:dyDescent="0.3">
      <c r="A22" s="5" t="s">
        <v>18</v>
      </c>
      <c r="B22" s="30">
        <v>14000</v>
      </c>
      <c r="C22" s="5">
        <f>C21</f>
        <v>434</v>
      </c>
      <c r="D22" s="5">
        <v>2000</v>
      </c>
      <c r="E22" s="9">
        <f t="shared" si="0"/>
        <v>8.9399744572158362</v>
      </c>
      <c r="F22" s="8">
        <f>SUM(E17:E22)</f>
        <v>2.6254980225687934</v>
      </c>
    </row>
    <row r="23" spans="1:8" ht="18" x14ac:dyDescent="0.35">
      <c r="A23" s="12" t="s">
        <v>12</v>
      </c>
      <c r="B23" s="17"/>
      <c r="C23" s="17"/>
      <c r="D23" s="17"/>
      <c r="E23" s="18"/>
      <c r="F23" s="18"/>
      <c r="G23" s="8"/>
      <c r="H23" s="8"/>
    </row>
    <row r="24" spans="1:8" x14ac:dyDescent="0.3">
      <c r="A24" t="s">
        <v>13</v>
      </c>
      <c r="B24">
        <v>1.42</v>
      </c>
      <c r="E24" s="8"/>
      <c r="F24" s="8"/>
      <c r="G24" s="8"/>
      <c r="H24" s="8"/>
    </row>
    <row r="25" spans="1:8" x14ac:dyDescent="0.3">
      <c r="A25" s="5" t="s">
        <v>14</v>
      </c>
      <c r="B25" s="5">
        <v>15</v>
      </c>
      <c r="C25" s="5"/>
      <c r="D25" s="5"/>
      <c r="E25" s="9">
        <f>PRODUCT(B24:B25)</f>
        <v>21.299999999999997</v>
      </c>
      <c r="F25" s="8">
        <f>E25</f>
        <v>21.299999999999997</v>
      </c>
      <c r="G25" s="8"/>
      <c r="H25" s="8"/>
    </row>
    <row r="26" spans="1:8" s="3" customFormat="1" ht="16.2" thickBot="1" x14ac:dyDescent="0.35">
      <c r="E26" s="3" t="s">
        <v>20</v>
      </c>
      <c r="F26" s="20">
        <f>SUM(F4:F25)</f>
        <v>64.350964689235468</v>
      </c>
      <c r="G26" s="19"/>
      <c r="H26" s="19" t="s">
        <v>21</v>
      </c>
    </row>
    <row r="27" spans="1:8" ht="15" thickTop="1" x14ac:dyDescent="0.3"/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Cost estimates</vt:lpstr>
      <vt:lpstr>'Cost estimates'!AnnualHours</vt:lpstr>
      <vt:lpstr>'Cost estimates'!HobbsHours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</dc:creator>
  <cp:lastModifiedBy>Clive .</cp:lastModifiedBy>
  <cp:lastPrinted>2014-08-26T08:50:22Z</cp:lastPrinted>
  <dcterms:created xsi:type="dcterms:W3CDTF">2012-01-31T19:43:12Z</dcterms:created>
  <dcterms:modified xsi:type="dcterms:W3CDTF">2025-11-16T06:36:04Z</dcterms:modified>
</cp:coreProperties>
</file>